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35" windowWidth="19665" windowHeight="8775" activeTab="1"/>
  </bookViews>
  <sheets>
    <sheet name="Balance Sheet" sheetId="1" r:id="rId1"/>
    <sheet name="Income Statement" sheetId="2" r:id="rId2"/>
  </sheets>
  <definedNames>
    <definedName name="_xlnm.Print_Area" localSheetId="0">'Balance Sheet'!$A$1:$E$18</definedName>
    <definedName name="_xlnm.Print_Area" localSheetId="1">'Income Statement'!$A$1:$I$24</definedName>
  </definedNames>
  <calcPr fullCalcOnLoad="1"/>
</workbook>
</file>

<file path=xl/sharedStrings.xml><?xml version="1.0" encoding="utf-8"?>
<sst xmlns="http://schemas.openxmlformats.org/spreadsheetml/2006/main" count="70" uniqueCount="49">
  <si>
    <t>Cash and cash equivalents</t>
  </si>
  <si>
    <t>Total unearned charges and interests</t>
  </si>
  <si>
    <t>Total allowance</t>
  </si>
  <si>
    <t xml:space="preserve">Other receivables </t>
  </si>
  <si>
    <t>Property, plant and equipment</t>
  </si>
  <si>
    <t>3Q 2013</t>
  </si>
  <si>
    <t>Taiwan</t>
  </si>
  <si>
    <t>PRC</t>
  </si>
  <si>
    <t>Total fund and investments</t>
  </si>
  <si>
    <t>Gross loans and receivables</t>
  </si>
  <si>
    <t>Other assets</t>
  </si>
  <si>
    <t>Total Assets</t>
  </si>
  <si>
    <t>Interest bearing loans and borrowings</t>
  </si>
  <si>
    <t>Corporate bonds payable</t>
  </si>
  <si>
    <t>Total liabilities</t>
  </si>
  <si>
    <t>Sales revenue</t>
  </si>
  <si>
    <t>Fee and commission income</t>
  </si>
  <si>
    <t>Rental revenue</t>
  </si>
  <si>
    <t xml:space="preserve">Other operating revenue </t>
  </si>
  <si>
    <t>Total operating revenue</t>
  </si>
  <si>
    <t>Cost of goods sold</t>
  </si>
  <si>
    <t>Interest expense</t>
  </si>
  <si>
    <t>Other operating costs</t>
  </si>
  <si>
    <t>Total operating costs</t>
  </si>
  <si>
    <t>Employee compensation and benefits</t>
  </si>
  <si>
    <t>Other operating expense</t>
  </si>
  <si>
    <t>Total operating expenses</t>
  </si>
  <si>
    <t>Other operating gain and loss</t>
  </si>
  <si>
    <t>Profit before taxation</t>
  </si>
  <si>
    <t>Income tax expense</t>
  </si>
  <si>
    <t>Profit from continuing operations</t>
  </si>
  <si>
    <t>Interest income</t>
  </si>
  <si>
    <t>Gross margin</t>
  </si>
  <si>
    <t>Impairment loss on loans, notes and receivables</t>
  </si>
  <si>
    <t>(NTD'000)</t>
  </si>
  <si>
    <t>Total non-operationg revenue and expense</t>
  </si>
  <si>
    <t xml:space="preserve">Conoslidated </t>
  </si>
  <si>
    <t>Loans and receivables-net</t>
  </si>
  <si>
    <t xml:space="preserve">Other Liabilities  </t>
  </si>
  <si>
    <t>Cost of rental revenue</t>
  </si>
  <si>
    <t>Interest revenue</t>
  </si>
  <si>
    <t>Total non-operating income and expenses</t>
  </si>
  <si>
    <t>Other operating gains and losses</t>
  </si>
  <si>
    <t>台灣</t>
  </si>
  <si>
    <t>中國大陸</t>
  </si>
  <si>
    <t>合併</t>
  </si>
  <si>
    <t>Gross profit</t>
  </si>
  <si>
    <t>2014.09.30</t>
  </si>
  <si>
    <t>For the nine months Ended Sep. 30, 2014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</si>
</sst>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??_-;_-@_-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b/>
      <sz val="11"/>
      <color indexed="56"/>
      <name val="微軟正黑體"/>
      <family val="2"/>
    </font>
    <font>
      <u val="single"/>
      <sz val="10"/>
      <color indexed="8"/>
      <name val="微軟正黑體"/>
      <family val="2"/>
    </font>
    <font>
      <sz val="8"/>
      <color indexed="19"/>
      <name val="微軟正黑體"/>
      <family val="2"/>
    </font>
    <font>
      <sz val="10"/>
      <color indexed="21"/>
      <name val="微軟正黑體"/>
      <family val="2"/>
    </font>
    <font>
      <b/>
      <sz val="8"/>
      <color indexed="19"/>
      <name val="微軟正黑體"/>
      <family val="2"/>
    </font>
    <font>
      <sz val="12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b/>
      <sz val="11"/>
      <color theme="3"/>
      <name val="微軟正黑體"/>
      <family val="2"/>
    </font>
    <font>
      <u val="single"/>
      <sz val="10"/>
      <color theme="1"/>
      <name val="微軟正黑體"/>
      <family val="2"/>
    </font>
    <font>
      <sz val="8"/>
      <color theme="2" tint="-0.7499799728393555"/>
      <name val="微軟正黑體"/>
      <family val="2"/>
    </font>
    <font>
      <sz val="10"/>
      <color theme="8" tint="-0.4999699890613556"/>
      <name val="微軟正黑體"/>
      <family val="2"/>
    </font>
    <font>
      <b/>
      <sz val="8"/>
      <color theme="2" tint="-0.7499799728393555"/>
      <name val="微軟正黑體"/>
      <family val="2"/>
    </font>
    <font>
      <sz val="12"/>
      <color theme="1"/>
      <name val="微軟正黑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43" fillId="10" borderId="0" xfId="0" applyFont="1" applyFill="1" applyAlignment="1">
      <alignment vertical="center"/>
    </xf>
    <xf numFmtId="176" fontId="43" fillId="0" borderId="0" xfId="33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43" fillId="34" borderId="10" xfId="0" applyFont="1" applyFill="1" applyBorder="1" applyAlignment="1">
      <alignment vertical="center"/>
    </xf>
    <xf numFmtId="0" fontId="43" fillId="35" borderId="10" xfId="0" applyFont="1" applyFill="1" applyBorder="1" applyAlignment="1">
      <alignment vertical="center"/>
    </xf>
    <xf numFmtId="176" fontId="43" fillId="10" borderId="0" xfId="33" applyNumberFormat="1" applyFont="1" applyFill="1" applyAlignment="1">
      <alignment vertical="center"/>
    </xf>
    <xf numFmtId="0" fontId="43" fillId="33" borderId="10" xfId="0" applyFont="1" applyFill="1" applyBorder="1" applyAlignment="1">
      <alignment vertical="center"/>
    </xf>
    <xf numFmtId="176" fontId="45" fillId="33" borderId="0" xfId="33" applyNumberFormat="1" applyFont="1" applyFill="1" applyAlignment="1">
      <alignment vertical="center"/>
    </xf>
    <xf numFmtId="176" fontId="45" fillId="33" borderId="10" xfId="33" applyNumberFormat="1" applyFont="1" applyFill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178" fontId="0" fillId="36" borderId="0" xfId="33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178" fontId="29" fillId="36" borderId="0" xfId="33" applyNumberFormat="1" applyFont="1" applyFill="1" applyAlignment="1">
      <alignment vertical="center"/>
    </xf>
    <xf numFmtId="178" fontId="0" fillId="36" borderId="0" xfId="0" applyNumberFormat="1" applyFill="1" applyAlignment="1">
      <alignment vertical="center"/>
    </xf>
    <xf numFmtId="0" fontId="48" fillId="0" borderId="0" xfId="0" applyFont="1" applyAlignment="1">
      <alignment horizontal="left" vertical="center"/>
    </xf>
    <xf numFmtId="0" fontId="43" fillId="33" borderId="10" xfId="0" applyFont="1" applyFill="1" applyBorder="1" applyAlignment="1">
      <alignment vertical="center"/>
    </xf>
    <xf numFmtId="176" fontId="45" fillId="33" borderId="10" xfId="33" applyNumberFormat="1" applyFont="1" applyFill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178" fontId="43" fillId="0" borderId="11" xfId="33" applyNumberFormat="1" applyFont="1" applyBorder="1" applyAlignment="1">
      <alignment vertical="center"/>
    </xf>
    <xf numFmtId="176" fontId="43" fillId="36" borderId="12" xfId="33" applyNumberFormat="1" applyFont="1" applyFill="1" applyBorder="1" applyAlignment="1">
      <alignment vertical="center"/>
    </xf>
    <xf numFmtId="176" fontId="3" fillId="36" borderId="12" xfId="33" applyNumberFormat="1" applyFont="1" applyFill="1" applyBorder="1" applyAlignment="1">
      <alignment vertical="center"/>
    </xf>
    <xf numFmtId="183" fontId="43" fillId="34" borderId="10" xfId="0" applyNumberFormat="1" applyFont="1" applyFill="1" applyBorder="1" applyAlignment="1">
      <alignment vertical="center"/>
    </xf>
    <xf numFmtId="183" fontId="43" fillId="35" borderId="10" xfId="0" applyNumberFormat="1" applyFont="1" applyFill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F4A7B.A169018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F4A7B.A169018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2238375</xdr:colOff>
      <xdr:row>0</xdr:row>
      <xdr:rowOff>533400</xdr:rowOff>
    </xdr:to>
    <xdr:pic>
      <xdr:nvPicPr>
        <xdr:cNvPr id="1" name="圖片 1" descr="cid:image001.jpg@01CEBAAF.50FF88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38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2276475</xdr:colOff>
      <xdr:row>0</xdr:row>
      <xdr:rowOff>542925</xdr:rowOff>
    </xdr:to>
    <xdr:pic>
      <xdr:nvPicPr>
        <xdr:cNvPr id="1" name="圖片 1" descr="cid:image001.jpg@01CEBAAF.50FF88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76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110" zoomScaleNormal="110" zoomScalePageLayoutView="0" workbookViewId="0" topLeftCell="B1">
      <selection activeCell="C20" sqref="C20"/>
    </sheetView>
  </sheetViews>
  <sheetFormatPr defaultColWidth="9.00390625" defaultRowHeight="15.75"/>
  <cols>
    <col min="1" max="1" width="2.625" style="0" hidden="1" customWidth="1"/>
    <col min="2" max="2" width="37.25390625" style="0" customWidth="1"/>
    <col min="3" max="4" width="18.375" style="0" bestFit="1" customWidth="1"/>
    <col min="5" max="5" width="18.375" style="0" customWidth="1"/>
    <col min="6" max="6" width="6.875" style="0" customWidth="1"/>
    <col min="8" max="8" width="15.875" style="0" bestFit="1" customWidth="1"/>
    <col min="9" max="9" width="17.00390625" style="0" bestFit="1" customWidth="1"/>
    <col min="10" max="10" width="3.875" style="0" customWidth="1"/>
    <col min="11" max="11" width="15.125" style="0" bestFit="1" customWidth="1"/>
  </cols>
  <sheetData>
    <row r="1" spans="3:5" ht="42" customHeight="1">
      <c r="C1" s="29" t="s">
        <v>47</v>
      </c>
      <c r="D1" s="29"/>
      <c r="E1" s="29"/>
    </row>
    <row r="2" spans="2:5" ht="20.25" customHeight="1">
      <c r="B2" s="19" t="s">
        <v>34</v>
      </c>
      <c r="C2" s="5" t="s">
        <v>43</v>
      </c>
      <c r="D2" s="5" t="s">
        <v>44</v>
      </c>
      <c r="E2" s="5" t="s">
        <v>45</v>
      </c>
    </row>
    <row r="3" spans="2:11" ht="16.5">
      <c r="B3" s="1" t="s">
        <v>0</v>
      </c>
      <c r="C3" s="25">
        <v>3339249</v>
      </c>
      <c r="D3" s="25">
        <v>5648988</v>
      </c>
      <c r="E3" s="25">
        <v>9655671</v>
      </c>
      <c r="I3" s="15"/>
      <c r="J3" s="16"/>
      <c r="K3" s="15"/>
    </row>
    <row r="4" spans="2:11" ht="16.5">
      <c r="B4" s="1" t="s">
        <v>8</v>
      </c>
      <c r="C4" s="25">
        <v>11232798</v>
      </c>
      <c r="D4" s="25">
        <v>40275</v>
      </c>
      <c r="E4" s="25">
        <v>11545104</v>
      </c>
      <c r="I4" s="15"/>
      <c r="J4" s="16"/>
      <c r="K4" s="15"/>
    </row>
    <row r="5" spans="2:11" ht="16.5">
      <c r="B5" s="1" t="s">
        <v>9</v>
      </c>
      <c r="C5" s="25">
        <v>103270902</v>
      </c>
      <c r="D5" s="25">
        <v>72906169</v>
      </c>
      <c r="E5" s="26">
        <v>212593530</v>
      </c>
      <c r="I5" s="15"/>
      <c r="J5" s="16"/>
      <c r="K5" s="15"/>
    </row>
    <row r="6" spans="2:11" ht="16.5">
      <c r="B6" s="1" t="s">
        <v>1</v>
      </c>
      <c r="C6" s="25">
        <v>-6772824</v>
      </c>
      <c r="D6" s="25">
        <v>-8176825</v>
      </c>
      <c r="E6" s="25">
        <v>-18937981</v>
      </c>
      <c r="I6" s="15"/>
      <c r="J6" s="16"/>
      <c r="K6" s="15"/>
    </row>
    <row r="7" spans="2:11" ht="16.5">
      <c r="B7" s="1" t="s">
        <v>2</v>
      </c>
      <c r="C7" s="25">
        <v>-2495207</v>
      </c>
      <c r="D7" s="25">
        <v>-2533486</v>
      </c>
      <c r="E7" s="25">
        <v>-6188314</v>
      </c>
      <c r="I7" s="15"/>
      <c r="J7" s="16"/>
      <c r="K7" s="15"/>
    </row>
    <row r="8" spans="1:11" ht="16.5">
      <c r="A8" s="6"/>
      <c r="B8" s="1" t="s">
        <v>37</v>
      </c>
      <c r="C8" s="25">
        <v>94002871</v>
      </c>
      <c r="D8" s="25">
        <v>62195858</v>
      </c>
      <c r="E8" s="25">
        <v>187467235</v>
      </c>
      <c r="I8" s="17"/>
      <c r="J8" s="18"/>
      <c r="K8" s="17"/>
    </row>
    <row r="9" spans="2:11" ht="16.5">
      <c r="B9" s="1" t="s">
        <v>3</v>
      </c>
      <c r="C9" s="25">
        <v>2718799</v>
      </c>
      <c r="D9" s="25">
        <v>2102742</v>
      </c>
      <c r="E9" s="26">
        <v>4968230</v>
      </c>
      <c r="I9" s="15"/>
      <c r="J9" s="16"/>
      <c r="K9" s="15"/>
    </row>
    <row r="10" spans="1:11" ht="16.5">
      <c r="A10" s="6"/>
      <c r="B10" s="1" t="s">
        <v>4</v>
      </c>
      <c r="C10" s="25">
        <v>5343511</v>
      </c>
      <c r="D10" s="25">
        <v>2015178</v>
      </c>
      <c r="E10" s="25">
        <v>7445159</v>
      </c>
      <c r="I10" s="15"/>
      <c r="J10" s="16"/>
      <c r="K10" s="15"/>
    </row>
    <row r="11" spans="1:11" ht="16.5">
      <c r="A11" s="6"/>
      <c r="B11" s="1" t="s">
        <v>10</v>
      </c>
      <c r="C11" s="25">
        <v>2885114</v>
      </c>
      <c r="D11" s="25">
        <v>2460635</v>
      </c>
      <c r="E11" s="25">
        <v>5694175</v>
      </c>
      <c r="I11" s="15"/>
      <c r="J11" s="15"/>
      <c r="K11" s="15"/>
    </row>
    <row r="12" spans="2:11" ht="17.25" thickBot="1">
      <c r="B12" s="7" t="s">
        <v>11</v>
      </c>
      <c r="C12" s="27">
        <v>119522342</v>
      </c>
      <c r="D12" s="27">
        <v>74463676</v>
      </c>
      <c r="E12" s="27">
        <v>226775574</v>
      </c>
      <c r="I12" s="15"/>
      <c r="J12" s="15"/>
      <c r="K12" s="15"/>
    </row>
    <row r="13" spans="2:11" ht="9.75" customHeight="1" thickTop="1">
      <c r="B13" s="1"/>
      <c r="C13" s="4"/>
      <c r="D13" s="4"/>
      <c r="E13" s="4"/>
      <c r="I13" s="15"/>
      <c r="J13" s="15"/>
      <c r="K13" s="16"/>
    </row>
    <row r="14" spans="2:5" ht="16.5">
      <c r="B14" s="1" t="s">
        <v>12</v>
      </c>
      <c r="C14" s="25">
        <v>84123125</v>
      </c>
      <c r="D14" s="25">
        <v>40954821</v>
      </c>
      <c r="E14" s="25">
        <v>150696913</v>
      </c>
    </row>
    <row r="15" spans="2:5" ht="16.5">
      <c r="B15" s="1" t="s">
        <v>13</v>
      </c>
      <c r="C15" s="25">
        <v>8050593</v>
      </c>
      <c r="D15" s="25">
        <v>0</v>
      </c>
      <c r="E15" s="25">
        <v>12917808</v>
      </c>
    </row>
    <row r="16" spans="2:5" ht="16.5">
      <c r="B16" s="1" t="s">
        <v>38</v>
      </c>
      <c r="C16" s="25">
        <v>11391683</v>
      </c>
      <c r="D16" s="25">
        <v>16234962</v>
      </c>
      <c r="E16" s="25">
        <v>29355516</v>
      </c>
    </row>
    <row r="17" spans="2:5" ht="17.25" thickBot="1">
      <c r="B17" s="8" t="s">
        <v>14</v>
      </c>
      <c r="C17" s="28">
        <v>103565400.947</v>
      </c>
      <c r="D17" s="28">
        <v>57189783</v>
      </c>
      <c r="E17" s="28">
        <v>192970237</v>
      </c>
    </row>
    <row r="18" spans="2:4" ht="9.75" customHeight="1" thickTop="1">
      <c r="B18" s="1"/>
      <c r="C18" s="4"/>
      <c r="D18" s="4"/>
    </row>
    <row r="19" spans="3:5" ht="16.5">
      <c r="C19" s="6"/>
      <c r="D19" s="6"/>
      <c r="E19" s="6"/>
    </row>
    <row r="24" ht="16.5">
      <c r="D24" s="6"/>
    </row>
  </sheetData>
  <sheetProtection/>
  <mergeCells count="1">
    <mergeCell ref="C1:E1"/>
  </mergeCells>
  <printOptions/>
  <pageMargins left="0.7" right="0.7" top="0.75" bottom="0.75" header="0.3" footer="0.3"/>
  <pageSetup fitToHeight="0" fitToWidth="1" horizontalDpi="300" verticalDpi="300" orientation="portrait" paperSize="9" scale="96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F1">
      <selection activeCell="L22" sqref="L22"/>
    </sheetView>
  </sheetViews>
  <sheetFormatPr defaultColWidth="9.00390625" defaultRowHeight="15.75"/>
  <cols>
    <col min="1" max="1" width="39.375" style="0" hidden="1" customWidth="1"/>
    <col min="2" max="2" width="17.25390625" style="0" hidden="1" customWidth="1"/>
    <col min="3" max="3" width="18.375" style="0" hidden="1" customWidth="1"/>
    <col min="4" max="4" width="18.125" style="0" hidden="1" customWidth="1"/>
    <col min="5" max="5" width="1.625" style="0" hidden="1" customWidth="1"/>
    <col min="6" max="6" width="42.875" style="0" customWidth="1"/>
    <col min="7" max="7" width="17.25390625" style="0" bestFit="1" customWidth="1"/>
    <col min="8" max="8" width="18.375" style="0" bestFit="1" customWidth="1"/>
    <col min="9" max="9" width="18.125" style="0" customWidth="1"/>
    <col min="10" max="10" width="10.375" style="0" customWidth="1"/>
    <col min="11" max="11" width="10.125" style="0" bestFit="1" customWidth="1"/>
    <col min="12" max="13" width="10.50390625" style="0" customWidth="1"/>
  </cols>
  <sheetData>
    <row r="1" spans="1:9" ht="50.25" customHeight="1">
      <c r="A1" s="14"/>
      <c r="B1" s="30" t="s">
        <v>5</v>
      </c>
      <c r="C1" s="30"/>
      <c r="D1" s="30"/>
      <c r="F1" s="14"/>
      <c r="G1" s="29" t="s">
        <v>48</v>
      </c>
      <c r="H1" s="29"/>
      <c r="I1" s="29"/>
    </row>
    <row r="2" spans="1:9" ht="20.25" customHeight="1">
      <c r="A2" s="13" t="s">
        <v>34</v>
      </c>
      <c r="B2" s="5" t="s">
        <v>6</v>
      </c>
      <c r="C2" s="5" t="s">
        <v>7</v>
      </c>
      <c r="D2" s="5" t="s">
        <v>36</v>
      </c>
      <c r="F2" s="19" t="s">
        <v>34</v>
      </c>
      <c r="G2" s="5" t="s">
        <v>43</v>
      </c>
      <c r="H2" s="5" t="s">
        <v>44</v>
      </c>
      <c r="I2" s="5" t="s">
        <v>45</v>
      </c>
    </row>
    <row r="3" spans="1:9" ht="16.5">
      <c r="A3" s="1" t="s">
        <v>15</v>
      </c>
      <c r="B3" s="4">
        <v>507614.944</v>
      </c>
      <c r="C3" s="4">
        <v>3847488.2939382</v>
      </c>
      <c r="D3" s="4">
        <v>4355103.238</v>
      </c>
      <c r="F3" s="1" t="s">
        <v>15</v>
      </c>
      <c r="G3" s="25">
        <v>533296</v>
      </c>
      <c r="H3" s="25">
        <v>6140704</v>
      </c>
      <c r="I3" s="25">
        <v>6674000</v>
      </c>
    </row>
    <row r="4" spans="1:9" ht="16.5">
      <c r="A4" s="1" t="s">
        <v>31</v>
      </c>
      <c r="B4" s="4">
        <f>324048.978+2586687.189+464878.884+936440.7+688234.245</f>
        <v>5000289.996</v>
      </c>
      <c r="C4" s="4">
        <f>4936453.3591308+0+1372.66+0+23374.497</f>
        <v>4961200.5161308</v>
      </c>
      <c r="D4" s="4">
        <v>11839974.539</v>
      </c>
      <c r="F4" s="1" t="s">
        <v>40</v>
      </c>
      <c r="G4" s="25">
        <v>6161566</v>
      </c>
      <c r="H4" s="25">
        <v>5052942</v>
      </c>
      <c r="I4" s="25">
        <v>13236233</v>
      </c>
    </row>
    <row r="5" spans="1:9" ht="16.5">
      <c r="A5" s="1"/>
      <c r="B5" s="4"/>
      <c r="C5" s="4"/>
      <c r="D5" s="4"/>
      <c r="F5" s="1" t="s">
        <v>17</v>
      </c>
      <c r="G5" s="25">
        <v>1209599</v>
      </c>
      <c r="H5" s="25">
        <v>184009</v>
      </c>
      <c r="I5" s="26">
        <v>1393607</v>
      </c>
    </row>
    <row r="6" spans="1:9" ht="16.5">
      <c r="A6" s="1" t="s">
        <v>16</v>
      </c>
      <c r="B6" s="4">
        <v>1427316.067056</v>
      </c>
      <c r="C6" s="4">
        <v>771694.3136232</v>
      </c>
      <c r="D6" s="4">
        <v>2383889.233</v>
      </c>
      <c r="F6" s="1" t="s">
        <v>16</v>
      </c>
      <c r="G6" s="25">
        <v>1837360</v>
      </c>
      <c r="H6" s="25">
        <v>1156485</v>
      </c>
      <c r="I6" s="25">
        <v>3169133</v>
      </c>
    </row>
    <row r="7" spans="1:9" ht="16.5">
      <c r="A7" s="1" t="s">
        <v>18</v>
      </c>
      <c r="B7" s="4">
        <v>159285.566</v>
      </c>
      <c r="C7" s="4">
        <v>25194.0767364</v>
      </c>
      <c r="D7" s="4">
        <v>538654.888</v>
      </c>
      <c r="F7" s="1" t="s">
        <v>18</v>
      </c>
      <c r="G7" s="25">
        <v>1008422</v>
      </c>
      <c r="H7" s="25">
        <v>81296</v>
      </c>
      <c r="I7" s="25">
        <v>1418434</v>
      </c>
    </row>
    <row r="8" spans="1:9" ht="16.5">
      <c r="A8" s="3" t="s">
        <v>19</v>
      </c>
      <c r="B8" s="9">
        <v>8059005.994768</v>
      </c>
      <c r="C8" s="9">
        <v>10443623.6222796</v>
      </c>
      <c r="D8" s="9">
        <f>SUM(D3:D7)</f>
        <v>19117621.898000002</v>
      </c>
      <c r="F8" s="3" t="s">
        <v>19</v>
      </c>
      <c r="G8" s="9">
        <v>10750243</v>
      </c>
      <c r="H8" s="9">
        <v>12615436</v>
      </c>
      <c r="I8" s="9">
        <v>25891407</v>
      </c>
    </row>
    <row r="9" spans="1:12" ht="16.5">
      <c r="A9" s="1" t="s">
        <v>20</v>
      </c>
      <c r="B9" s="4">
        <v>442038.7</v>
      </c>
      <c r="C9" s="4">
        <v>3459547.729845</v>
      </c>
      <c r="D9" s="4">
        <v>3901586.43</v>
      </c>
      <c r="F9" s="1" t="s">
        <v>20</v>
      </c>
      <c r="G9" s="25">
        <v>490989</v>
      </c>
      <c r="H9" s="25">
        <v>5333385</v>
      </c>
      <c r="I9" s="25">
        <v>5824375</v>
      </c>
      <c r="J9" s="6"/>
      <c r="K9" s="6"/>
      <c r="L9" s="6"/>
    </row>
    <row r="10" spans="1:12" ht="16.5">
      <c r="A10" s="1" t="s">
        <v>21</v>
      </c>
      <c r="B10" s="4">
        <v>677149.98332</v>
      </c>
      <c r="C10" s="4">
        <v>1573039.4766258</v>
      </c>
      <c r="D10" s="4">
        <v>2989112.448</v>
      </c>
      <c r="F10" s="1" t="s">
        <v>21</v>
      </c>
      <c r="G10" s="25">
        <f>929667+138663</f>
        <v>1068330</v>
      </c>
      <c r="H10" s="25">
        <f>1427170-138663</f>
        <v>1288507</v>
      </c>
      <c r="I10" s="25">
        <v>3158315</v>
      </c>
      <c r="J10" s="6"/>
      <c r="K10" s="6"/>
      <c r="L10" s="6"/>
    </row>
    <row r="11" spans="1:12" ht="16.5">
      <c r="A11" s="1" t="s">
        <v>39</v>
      </c>
      <c r="B11" s="4">
        <f>535726.279+88803</f>
        <v>624529.279</v>
      </c>
      <c r="C11" s="4">
        <f>524721.7839684+242512</f>
        <v>767233.7839684</v>
      </c>
      <c r="D11" s="4">
        <f>1060448.063+331315</f>
        <v>1391763.063</v>
      </c>
      <c r="F11" s="1" t="s">
        <v>39</v>
      </c>
      <c r="G11" s="25">
        <v>835812</v>
      </c>
      <c r="H11" s="25">
        <v>129027</v>
      </c>
      <c r="I11" s="26">
        <v>964839</v>
      </c>
      <c r="J11" s="6"/>
      <c r="K11" s="6"/>
      <c r="L11" s="6"/>
    </row>
    <row r="12" spans="1:9" ht="16.5">
      <c r="A12" s="1" t="s">
        <v>22</v>
      </c>
      <c r="B12" s="4">
        <f>182330.887+14853.448+138444</f>
        <v>335628.33499999996</v>
      </c>
      <c r="C12" s="4">
        <f>24274.5467556+3971.747+106082</f>
        <v>134328.2937556</v>
      </c>
      <c r="D12" s="4">
        <f>18825.195+206675.346+271773</f>
        <v>497273.54099999997</v>
      </c>
      <c r="F12" s="1" t="s">
        <v>22</v>
      </c>
      <c r="G12" s="25">
        <v>946823</v>
      </c>
      <c r="H12" s="25">
        <v>140457</v>
      </c>
      <c r="I12" s="25">
        <v>1111528</v>
      </c>
    </row>
    <row r="13" spans="1:9" ht="16.5">
      <c r="A13" s="3" t="s">
        <v>23</v>
      </c>
      <c r="B13" s="9">
        <v>2079345.98232</v>
      </c>
      <c r="C13" s="9">
        <v>5934149.347881</v>
      </c>
      <c r="D13" s="9">
        <f>SUM(D9:D12)</f>
        <v>8779735.482</v>
      </c>
      <c r="E13" s="6"/>
      <c r="F13" s="3" t="s">
        <v>23</v>
      </c>
      <c r="G13" s="9">
        <v>3203291</v>
      </c>
      <c r="H13" s="9">
        <v>7030039</v>
      </c>
      <c r="I13" s="9">
        <v>11059057</v>
      </c>
    </row>
    <row r="14" spans="1:13" ht="16.5">
      <c r="A14" s="2" t="s">
        <v>32</v>
      </c>
      <c r="B14" s="11">
        <v>5979660.012448</v>
      </c>
      <c r="C14" s="11">
        <v>4509474.2743986</v>
      </c>
      <c r="D14" s="11">
        <f>D8-D13</f>
        <v>10337886.416000001</v>
      </c>
      <c r="F14" s="2" t="s">
        <v>46</v>
      </c>
      <c r="G14" s="11">
        <v>7546952</v>
      </c>
      <c r="H14" s="11">
        <v>5585397</v>
      </c>
      <c r="I14" s="11">
        <v>14832350</v>
      </c>
      <c r="K14" s="6"/>
      <c r="L14" s="6"/>
      <c r="M14" s="6"/>
    </row>
    <row r="15" spans="1:11" ht="16.5">
      <c r="A15" s="1" t="s">
        <v>24</v>
      </c>
      <c r="B15" s="4">
        <v>1675412.969</v>
      </c>
      <c r="C15" s="4">
        <v>420711.7193778</v>
      </c>
      <c r="D15" s="4">
        <v>2665895.912</v>
      </c>
      <c r="F15" s="1" t="s">
        <v>24</v>
      </c>
      <c r="G15" s="25">
        <v>1848120</v>
      </c>
      <c r="H15" s="25">
        <v>546006</v>
      </c>
      <c r="I15" s="25">
        <v>3019922</v>
      </c>
      <c r="K15" s="6"/>
    </row>
    <row r="16" spans="1:13" ht="16.5">
      <c r="A16" s="1" t="s">
        <v>33</v>
      </c>
      <c r="B16" s="4">
        <f>151609.251+490409.353</f>
        <v>642018.604</v>
      </c>
      <c r="C16" s="4">
        <v>1010815.6230426</v>
      </c>
      <c r="D16" s="4">
        <v>1740512.209</v>
      </c>
      <c r="F16" s="1" t="s">
        <v>33</v>
      </c>
      <c r="G16" s="25">
        <v>925513</v>
      </c>
      <c r="H16" s="25">
        <v>1816487</v>
      </c>
      <c r="I16" s="25">
        <v>2891016</v>
      </c>
      <c r="K16" s="6"/>
      <c r="L16" s="6"/>
      <c r="M16" s="6"/>
    </row>
    <row r="17" spans="1:13" ht="16.5">
      <c r="A17" s="1" t="s">
        <v>25</v>
      </c>
      <c r="B17" s="4">
        <f>712666.3488+48752.402</f>
        <v>761418.7508</v>
      </c>
      <c r="C17" s="4">
        <f>820477.254801+62456.159</f>
        <v>882933.413801</v>
      </c>
      <c r="D17" s="4">
        <f>129511.038+1740487.291</f>
        <v>1869998.329</v>
      </c>
      <c r="E17" s="6"/>
      <c r="F17" s="1" t="s">
        <v>25</v>
      </c>
      <c r="G17" s="25">
        <f>1285228-138663</f>
        <v>1146565</v>
      </c>
      <c r="H17" s="25">
        <f>986282+138663</f>
        <v>1124945</v>
      </c>
      <c r="I17" s="26">
        <v>2511148</v>
      </c>
      <c r="K17" s="6"/>
      <c r="L17" s="6"/>
      <c r="M17" s="6"/>
    </row>
    <row r="18" spans="1:9" ht="16.5">
      <c r="A18" s="3" t="s">
        <v>26</v>
      </c>
      <c r="B18" s="9">
        <v>3078850.32368</v>
      </c>
      <c r="C18" s="9">
        <v>2314460.756112</v>
      </c>
      <c r="D18" s="9">
        <f>SUM(D15:D17)</f>
        <v>6276406.45</v>
      </c>
      <c r="F18" s="3" t="s">
        <v>26</v>
      </c>
      <c r="G18" s="9">
        <v>4058861</v>
      </c>
      <c r="H18" s="9">
        <v>3348775</v>
      </c>
      <c r="I18" s="9">
        <v>8422086</v>
      </c>
    </row>
    <row r="19" spans="1:9" ht="16.5">
      <c r="A19" s="1" t="s">
        <v>27</v>
      </c>
      <c r="B19" s="4">
        <v>98286.166</v>
      </c>
      <c r="C19" s="4">
        <v>0</v>
      </c>
      <c r="D19" s="4">
        <v>106529.03</v>
      </c>
      <c r="F19" s="1" t="s">
        <v>42</v>
      </c>
      <c r="G19" s="25">
        <v>88618</v>
      </c>
      <c r="H19" s="25">
        <v>0</v>
      </c>
      <c r="I19" s="25">
        <v>101382</v>
      </c>
    </row>
    <row r="20" spans="1:9" ht="16.5">
      <c r="A20" s="1" t="s">
        <v>35</v>
      </c>
      <c r="B20" s="4">
        <v>-31685.719912</v>
      </c>
      <c r="C20" s="4">
        <v>271766.0947194</v>
      </c>
      <c r="D20" s="4">
        <v>313476.527</v>
      </c>
      <c r="F20" s="1" t="s">
        <v>41</v>
      </c>
      <c r="G20" s="25">
        <v>127638</v>
      </c>
      <c r="H20" s="25">
        <v>691224</v>
      </c>
      <c r="I20" s="25">
        <v>815477</v>
      </c>
    </row>
    <row r="21" spans="1:9" ht="16.5">
      <c r="A21" s="2" t="s">
        <v>28</v>
      </c>
      <c r="B21" s="11">
        <v>2967410.134856</v>
      </c>
      <c r="C21" s="11">
        <v>2466779.613006</v>
      </c>
      <c r="D21" s="11">
        <f>D14-D18+D19+D20</f>
        <v>4481485.523000001</v>
      </c>
      <c r="E21" s="6"/>
      <c r="F21" s="2" t="s">
        <v>28</v>
      </c>
      <c r="G21" s="11">
        <v>3704347</v>
      </c>
      <c r="H21" s="11">
        <v>2927846</v>
      </c>
      <c r="I21" s="11">
        <v>7327123</v>
      </c>
    </row>
    <row r="22" spans="1:11" ht="16.5">
      <c r="A22" s="1" t="s">
        <v>29</v>
      </c>
      <c r="B22" s="4">
        <v>546151.494</v>
      </c>
      <c r="C22" s="4">
        <v>758538.965238</v>
      </c>
      <c r="D22" s="4">
        <v>1761841.747</v>
      </c>
      <c r="F22" s="1" t="s">
        <v>29</v>
      </c>
      <c r="G22" s="4">
        <v>636119</v>
      </c>
      <c r="H22" s="4">
        <v>835613</v>
      </c>
      <c r="I22" s="4">
        <v>1960626</v>
      </c>
      <c r="J22" s="6"/>
      <c r="K22" s="6"/>
    </row>
    <row r="23" spans="1:9" ht="17.25" thickBot="1">
      <c r="A23" s="10" t="s">
        <v>30</v>
      </c>
      <c r="B23" s="12">
        <v>2421258.640856</v>
      </c>
      <c r="C23" s="12">
        <v>1708240.647768</v>
      </c>
      <c r="D23" s="12">
        <f>D21-D22</f>
        <v>2719643.776000001</v>
      </c>
      <c r="F23" s="20" t="s">
        <v>30</v>
      </c>
      <c r="G23" s="21">
        <v>3068228</v>
      </c>
      <c r="H23" s="21">
        <v>2092233</v>
      </c>
      <c r="I23" s="21">
        <v>5366497</v>
      </c>
    </row>
    <row r="24" spans="6:9" ht="17.25" thickTop="1">
      <c r="F24" s="22"/>
      <c r="G24" s="23"/>
      <c r="H24" s="23"/>
      <c r="I24" s="24"/>
    </row>
    <row r="25" ht="16.5">
      <c r="B25" s="6">
        <f>B14-B18</f>
        <v>2900809.688768</v>
      </c>
    </row>
    <row r="26" spans="7:9" ht="16.5">
      <c r="G26" s="6"/>
      <c r="H26" s="6"/>
      <c r="I26" s="6"/>
    </row>
  </sheetData>
  <sheetProtection/>
  <mergeCells count="2">
    <mergeCell ref="B1:D1"/>
    <mergeCell ref="G1:I1"/>
  </mergeCells>
  <printOptions/>
  <pageMargins left="0.7" right="0.7" top="0.75" bottom="0.75" header="0.3" footer="0.3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CHAILEASE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VicWang【王廷維】</dc:creator>
  <cp:keywords/>
  <dc:description/>
  <cp:lastModifiedBy>KimberlyLian【連嘉琳】</cp:lastModifiedBy>
  <cp:lastPrinted>2014-12-12T07:23:52Z</cp:lastPrinted>
  <dcterms:created xsi:type="dcterms:W3CDTF">2014-02-05T03:28:49Z</dcterms:created>
  <dcterms:modified xsi:type="dcterms:W3CDTF">2015-04-21T10:53:31Z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