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60" windowWidth="19665" windowHeight="8535" activeTab="0"/>
  </bookViews>
  <sheets>
    <sheet name="BS" sheetId="1" r:id="rId1"/>
    <sheet name="IS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<sst xmlns="http://schemas.openxmlformats.org/spreadsheetml/2006/main" count="45" uniqueCount="44">
  <si>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Cash and cash equivalents</t>
  </si>
  <si>
    <t>Total unearned charges and interests</t>
  </si>
  <si>
    <t>Total allowance</t>
  </si>
  <si>
    <t xml:space="preserve">Other receivables </t>
  </si>
  <si>
    <t>Property, plant and equipment</t>
  </si>
  <si>
    <t>Total fund and investments</t>
  </si>
  <si>
    <t>Gross loans and receivables</t>
  </si>
  <si>
    <t>Other assets</t>
  </si>
  <si>
    <t>Total Assets</t>
  </si>
  <si>
    <t>Interest bearing loans and borrowings</t>
  </si>
  <si>
    <t>Corporate bonds payable</t>
  </si>
  <si>
    <t>Total liabilities</t>
  </si>
  <si>
    <t>Sales revenue</t>
  </si>
  <si>
    <t>Fee and commission income</t>
  </si>
  <si>
    <t>Rental revenue</t>
  </si>
  <si>
    <t xml:space="preserve">Other operating revenue </t>
  </si>
  <si>
    <t>Total operating revenue</t>
  </si>
  <si>
    <t>Cost of goods sold</t>
  </si>
  <si>
    <t>Interest expense</t>
  </si>
  <si>
    <t>Other operating costs</t>
  </si>
  <si>
    <t>Total operating costs</t>
  </si>
  <si>
    <t>Employee compensation and benefits</t>
  </si>
  <si>
    <t>Other operating expense</t>
  </si>
  <si>
    <t>Total operating expenses</t>
  </si>
  <si>
    <t>Other operating gain and loss</t>
  </si>
  <si>
    <t>Profit before taxation</t>
  </si>
  <si>
    <t>Income tax expense</t>
  </si>
  <si>
    <t>Profit from continuing operations</t>
  </si>
  <si>
    <t>Interest income</t>
  </si>
  <si>
    <t>Gross margin</t>
  </si>
  <si>
    <t>Impairment loss on loans, notes and receivables</t>
  </si>
  <si>
    <t>(NTD'000)</t>
  </si>
  <si>
    <t>Total non-operationg revenue and expense</t>
  </si>
  <si>
    <t>Loans and receivables-net</t>
  </si>
  <si>
    <t xml:space="preserve">Other Liabilities  </t>
  </si>
  <si>
    <t>Cost of rental revenue</t>
  </si>
  <si>
    <t>For the Years Ended September 30, 2015</t>
  </si>
  <si>
    <t>Taiwan</t>
  </si>
  <si>
    <t>PRC</t>
  </si>
  <si>
    <t>Consolidated</t>
  </si>
  <si>
    <t>2015.9.30</t>
  </si>
  <si>
    <t>Taiwan</t>
  </si>
  <si>
    <t>PRC</t>
  </si>
  <si>
    <t>Consolidated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</si>
</sst>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 "/>
    <numFmt numFmtId="178" formatCode="#,##0_ "/>
    <numFmt numFmtId="179" formatCode="_-* #,##0_-;\-* #,##0_-;_-* &quot;-&quot;??_-;_-@_-"/>
    <numFmt numFmtId="180" formatCode="0.0%"/>
    <numFmt numFmtId="181" formatCode="#,##0.0;[Red]\-#,##0.0"/>
    <numFmt numFmtId="182" formatCode="#,##0_);\(#,##0\)"/>
    <numFmt numFmtId="183" formatCode="0.00_);[Red]\(0.00\)"/>
    <numFmt numFmtId="184" formatCode="0_);[Red]\(0\)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);[Red]\(0.0\)"/>
    <numFmt numFmtId="191" formatCode="#,##0.00_);[Red]\(#,##0.00\)"/>
    <numFmt numFmtId="192" formatCode="_-* #,##0.0_-;\-* #,##0.0_-;_-* &quot;-&quot;??_-;_-@_-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1"/>
      <name val="微軟正黑體"/>
      <family val="2"/>
    </font>
    <font>
      <sz val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u val="single"/>
      <sz val="10"/>
      <color indexed="8"/>
      <name val="微軟正黑體"/>
      <family val="2"/>
    </font>
    <font>
      <sz val="8"/>
      <color indexed="19"/>
      <name val="微軟正黑體"/>
      <family val="2"/>
    </font>
    <font>
      <sz val="10"/>
      <color indexed="21"/>
      <name val="微軟正黑體"/>
      <family val="2"/>
    </font>
    <font>
      <u val="single"/>
      <sz val="10"/>
      <color indexed="21"/>
      <name val="微軟正黑體"/>
      <family val="2"/>
    </font>
    <font>
      <b/>
      <sz val="10"/>
      <color indexed="8"/>
      <name val="微軟正黑體"/>
      <family val="2"/>
    </font>
    <font>
      <sz val="12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u val="single"/>
      <sz val="10"/>
      <color theme="1"/>
      <name val="微軟正黑體"/>
      <family val="2"/>
    </font>
    <font>
      <sz val="8"/>
      <color theme="2" tint="-0.7499799728393555"/>
      <name val="微軟正黑體"/>
      <family val="2"/>
    </font>
    <font>
      <sz val="10"/>
      <color theme="8" tint="-0.4999699890613556"/>
      <name val="微軟正黑體"/>
      <family val="2"/>
    </font>
    <font>
      <u val="single"/>
      <sz val="10"/>
      <color theme="8" tint="-0.4999699890613556"/>
      <name val="微軟正黑體"/>
      <family val="2"/>
    </font>
    <font>
      <b/>
      <sz val="10"/>
      <color theme="1"/>
      <name val="微軟正黑體"/>
      <family val="2"/>
    </font>
    <font>
      <sz val="12"/>
      <color theme="1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10" borderId="0" xfId="0" applyFont="1" applyFill="1" applyAlignment="1">
      <alignment vertical="center"/>
    </xf>
    <xf numFmtId="176" fontId="45" fillId="0" borderId="0" xfId="35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45" fillId="34" borderId="10" xfId="0" applyFont="1" applyFill="1" applyBorder="1" applyAlignment="1">
      <alignment vertical="center"/>
    </xf>
    <xf numFmtId="0" fontId="45" fillId="35" borderId="10" xfId="0" applyFont="1" applyFill="1" applyBorder="1" applyAlignment="1">
      <alignment vertical="center"/>
    </xf>
    <xf numFmtId="176" fontId="45" fillId="10" borderId="0" xfId="35" applyNumberFormat="1" applyFont="1" applyFill="1" applyAlignment="1">
      <alignment vertical="center"/>
    </xf>
    <xf numFmtId="0" fontId="45" fillId="33" borderId="10" xfId="0" applyFont="1" applyFill="1" applyBorder="1" applyAlignment="1">
      <alignment vertical="center"/>
    </xf>
    <xf numFmtId="176" fontId="46" fillId="33" borderId="0" xfId="35" applyNumberFormat="1" applyFont="1" applyFill="1" applyAlignment="1">
      <alignment vertical="center"/>
    </xf>
    <xf numFmtId="176" fontId="46" fillId="33" borderId="10" xfId="35" applyNumberFormat="1" applyFont="1" applyFill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45" fillId="34" borderId="10" xfId="0" applyNumberFormat="1" applyFont="1" applyFill="1" applyBorder="1" applyAlignment="1">
      <alignment vertical="center"/>
    </xf>
    <xf numFmtId="176" fontId="45" fillId="35" borderId="10" xfId="0" applyNumberFormat="1" applyFont="1" applyFill="1" applyBorder="1" applyAlignment="1">
      <alignment vertical="center"/>
    </xf>
    <xf numFmtId="0" fontId="45" fillId="0" borderId="0" xfId="0" applyFont="1" applyAlignment="1">
      <alignment horizontal="right" vertical="center"/>
    </xf>
    <xf numFmtId="176" fontId="45" fillId="10" borderId="11" xfId="35" applyNumberFormat="1" applyFont="1" applyFill="1" applyBorder="1" applyAlignment="1">
      <alignment vertical="center"/>
    </xf>
    <xf numFmtId="176" fontId="46" fillId="33" borderId="11" xfId="35" applyNumberFormat="1" applyFont="1" applyFill="1" applyBorder="1" applyAlignment="1">
      <alignment vertical="center"/>
    </xf>
    <xf numFmtId="176" fontId="45" fillId="0" borderId="11" xfId="35" applyNumberFormat="1" applyFont="1" applyFill="1" applyBorder="1" applyAlignment="1">
      <alignment vertical="center"/>
    </xf>
    <xf numFmtId="176" fontId="45" fillId="0" borderId="0" xfId="35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179" fontId="0" fillId="0" borderId="0" xfId="35" applyNumberFormat="1" applyFont="1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9" fontId="0" fillId="0" borderId="0" xfId="35" applyNumberFormat="1" applyFont="1" applyFill="1" applyAlignment="1">
      <alignment vertical="center"/>
    </xf>
    <xf numFmtId="176" fontId="46" fillId="33" borderId="12" xfId="35" applyNumberFormat="1" applyFont="1" applyFill="1" applyBorder="1" applyAlignment="1">
      <alignment vertical="center"/>
    </xf>
    <xf numFmtId="176" fontId="45" fillId="0" borderId="0" xfId="35" applyNumberFormat="1" applyFont="1" applyFill="1" applyBorder="1" applyAlignment="1">
      <alignment vertical="center"/>
    </xf>
    <xf numFmtId="176" fontId="45" fillId="0" borderId="13" xfId="35" applyNumberFormat="1" applyFont="1" applyFill="1" applyBorder="1" applyAlignment="1">
      <alignment vertical="center"/>
    </xf>
    <xf numFmtId="176" fontId="45" fillId="10" borderId="13" xfId="35" applyNumberFormat="1" applyFont="1" applyFill="1" applyBorder="1" applyAlignment="1">
      <alignment vertical="center"/>
    </xf>
    <xf numFmtId="176" fontId="46" fillId="33" borderId="13" xfId="35" applyNumberFormat="1" applyFont="1" applyFill="1" applyBorder="1" applyAlignment="1">
      <alignment vertical="center"/>
    </xf>
    <xf numFmtId="176" fontId="46" fillId="33" borderId="14" xfId="35" applyNumberFormat="1" applyFont="1" applyFill="1" applyBorder="1" applyAlignment="1">
      <alignment vertical="center"/>
    </xf>
    <xf numFmtId="176" fontId="45" fillId="36" borderId="13" xfId="35" applyNumberFormat="1" applyFont="1" applyFill="1" applyBorder="1" applyAlignment="1">
      <alignment vertical="center"/>
    </xf>
    <xf numFmtId="176" fontId="45" fillId="34" borderId="14" xfId="0" applyNumberFormat="1" applyFont="1" applyFill="1" applyBorder="1" applyAlignment="1">
      <alignment vertical="center"/>
    </xf>
    <xf numFmtId="176" fontId="45" fillId="0" borderId="13" xfId="35" applyNumberFormat="1" applyFont="1" applyBorder="1" applyAlignment="1">
      <alignment vertical="center"/>
    </xf>
    <xf numFmtId="176" fontId="45" fillId="35" borderId="14" xfId="0" applyNumberFormat="1" applyFont="1" applyFill="1" applyBorder="1" applyAlignment="1">
      <alignment vertical="center"/>
    </xf>
    <xf numFmtId="176" fontId="45" fillId="0" borderId="0" xfId="35" applyNumberFormat="1" applyFont="1" applyBorder="1" applyAlignment="1">
      <alignment vertical="center"/>
    </xf>
    <xf numFmtId="176" fontId="5" fillId="0" borderId="0" xfId="35" applyNumberFormat="1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千分位 2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A1" sqref="A1:D17"/>
    </sheetView>
  </sheetViews>
  <sheetFormatPr defaultColWidth="9.00390625" defaultRowHeight="15.75"/>
  <cols>
    <col min="1" max="1" width="37.75390625" style="0" customWidth="1"/>
    <col min="2" max="4" width="25.625" style="0" customWidth="1"/>
    <col min="5" max="5" width="15.875" style="25" bestFit="1" customWidth="1"/>
    <col min="6" max="6" width="11.25390625" style="25" bestFit="1" customWidth="1"/>
    <col min="7" max="7" width="11.875" style="0" bestFit="1" customWidth="1"/>
    <col min="8" max="8" width="10.875" style="0" bestFit="1" customWidth="1"/>
    <col min="9" max="9" width="11.875" style="0" bestFit="1" customWidth="1"/>
  </cols>
  <sheetData>
    <row r="1" spans="1:4" ht="18" customHeight="1">
      <c r="A1" s="14"/>
      <c r="B1" s="42" t="s">
        <v>40</v>
      </c>
      <c r="C1" s="42"/>
      <c r="D1" s="42"/>
    </row>
    <row r="2" spans="1:4" ht="20.25" customHeight="1">
      <c r="A2" s="12" t="s">
        <v>31</v>
      </c>
      <c r="B2" s="24" t="s">
        <v>37</v>
      </c>
      <c r="C2" s="24" t="s">
        <v>38</v>
      </c>
      <c r="D2" s="24" t="s">
        <v>39</v>
      </c>
    </row>
    <row r="3" spans="1:9" ht="16.5">
      <c r="A3" s="22" t="s">
        <v>0</v>
      </c>
      <c r="B3" s="32">
        <v>5708790</v>
      </c>
      <c r="C3" s="32">
        <v>4325675</v>
      </c>
      <c r="D3" s="31">
        <v>10488396</v>
      </c>
      <c r="E3" s="27"/>
      <c r="F3" s="28"/>
      <c r="G3" s="5"/>
      <c r="H3" s="5"/>
      <c r="I3" s="5"/>
    </row>
    <row r="4" spans="1:9" ht="16.5">
      <c r="A4" s="22" t="s">
        <v>5</v>
      </c>
      <c r="B4" s="32">
        <f>(64623613+6375993+7194406654+699443462+1603657244+2275400000+1252560)/1000</f>
        <v>11845159.526</v>
      </c>
      <c r="C4" s="32">
        <f>110665701/1000</f>
        <v>110665.701</v>
      </c>
      <c r="D4" s="31">
        <f>(76118582+117041694+7194406654+699443462+1723897541+2275400000+256825323)/1000</f>
        <v>12343133.256</v>
      </c>
      <c r="E4" s="27"/>
      <c r="F4" s="28"/>
      <c r="G4" s="5"/>
      <c r="H4" s="5"/>
      <c r="I4" s="5"/>
    </row>
    <row r="5" spans="1:9" ht="16.5">
      <c r="A5" s="22" t="s">
        <v>6</v>
      </c>
      <c r="B5" s="32">
        <f>B8-B6-B7</f>
        <v>126444554.44</v>
      </c>
      <c r="C5" s="32">
        <f>C8-C6-C7</f>
        <v>82820755.389</v>
      </c>
      <c r="D5" s="31">
        <f>D8-D6-D7</f>
        <v>246549208.264</v>
      </c>
      <c r="E5" s="29"/>
      <c r="F5" s="28"/>
      <c r="G5" s="5"/>
      <c r="H5" s="5"/>
      <c r="I5" s="5"/>
    </row>
    <row r="6" spans="1:9" ht="16.5">
      <c r="A6" s="22" t="s">
        <v>1</v>
      </c>
      <c r="B6" s="32">
        <f>(-4587317413-938513315-614611820-861327717-971970605)/1000</f>
        <v>-7973740.87</v>
      </c>
      <c r="C6" s="32">
        <f>-8364422035/1000</f>
        <v>-8364422.035</v>
      </c>
      <c r="D6" s="31">
        <f>(-6358311250-9593643922-2233764127-574052-1038118040-971970605)/1000</f>
        <v>-20196381.996</v>
      </c>
      <c r="E6" s="27"/>
      <c r="F6" s="28"/>
      <c r="G6" s="5"/>
      <c r="H6" s="5"/>
      <c r="I6" s="5"/>
    </row>
    <row r="7" spans="1:9" ht="16.5">
      <c r="A7" s="22" t="s">
        <v>2</v>
      </c>
      <c r="B7" s="32">
        <f>(-1369514216-100159890-484357697-225534289-325215303-117679454-19698807-29149518-29124462)/1000</f>
        <v>-2700433.636</v>
      </c>
      <c r="C7" s="32">
        <v>-3212919</v>
      </c>
      <c r="D7" s="31">
        <v>-7189297</v>
      </c>
      <c r="E7" s="27"/>
      <c r="F7" s="28"/>
      <c r="G7" s="5"/>
      <c r="H7" s="5"/>
      <c r="I7" s="5"/>
    </row>
    <row r="8" spans="1:9" ht="16.5">
      <c r="A8" s="22" t="s">
        <v>33</v>
      </c>
      <c r="B8" s="32">
        <f>(98583361354+17187018580)/1000</f>
        <v>115770379.934</v>
      </c>
      <c r="C8" s="32">
        <f>71243414354/1000</f>
        <v>71243414.354</v>
      </c>
      <c r="D8" s="31">
        <f>(184187633050+34975896218)/1000</f>
        <v>219163529.268</v>
      </c>
      <c r="E8" s="27"/>
      <c r="F8" s="28"/>
      <c r="G8" s="5"/>
      <c r="H8" s="5"/>
      <c r="I8" s="5"/>
    </row>
    <row r="9" spans="1:9" ht="16.5">
      <c r="A9" s="22" t="s">
        <v>3</v>
      </c>
      <c r="B9" s="32">
        <v>2527774</v>
      </c>
      <c r="C9" s="32">
        <v>1867193</v>
      </c>
      <c r="D9" s="31">
        <v>4523063</v>
      </c>
      <c r="E9" s="27"/>
      <c r="F9" s="28"/>
      <c r="G9" s="5"/>
      <c r="H9" s="5"/>
      <c r="I9" s="5"/>
    </row>
    <row r="10" spans="1:9" ht="16.5">
      <c r="A10" s="22" t="s">
        <v>4</v>
      </c>
      <c r="B10" s="32">
        <v>7929100</v>
      </c>
      <c r="C10" s="32">
        <v>1833283</v>
      </c>
      <c r="D10" s="31">
        <v>9891185</v>
      </c>
      <c r="E10" s="27"/>
      <c r="F10" s="28"/>
      <c r="G10" s="5"/>
      <c r="H10" s="5"/>
      <c r="I10" s="5"/>
    </row>
    <row r="11" spans="1:9" ht="16.5">
      <c r="A11" s="22" t="s">
        <v>7</v>
      </c>
      <c r="B11" s="36">
        <f>B12-B3-B4-B8-B9-B10</f>
        <v>3296034.5400000066</v>
      </c>
      <c r="C11" s="32">
        <f>C12-C3-C4-C8-C9-C10</f>
        <v>3650239.944999993</v>
      </c>
      <c r="D11" s="31">
        <f>D12-D3-D4-D8-D9-D10</f>
        <v>7263132.475999981</v>
      </c>
      <c r="E11" s="29"/>
      <c r="F11" s="28"/>
      <c r="G11" s="5"/>
      <c r="H11" s="5"/>
      <c r="I11" s="5"/>
    </row>
    <row r="12" spans="1:9" ht="17.25" thickBot="1">
      <c r="A12" s="6" t="s">
        <v>8</v>
      </c>
      <c r="B12" s="37">
        <v>147077238</v>
      </c>
      <c r="C12" s="37">
        <v>83030471</v>
      </c>
      <c r="D12" s="15">
        <v>263672439</v>
      </c>
      <c r="E12" s="27"/>
      <c r="F12" s="28"/>
      <c r="G12" s="5"/>
      <c r="H12" s="5"/>
      <c r="I12" s="5"/>
    </row>
    <row r="13" spans="1:9" ht="9.75" customHeight="1" thickTop="1">
      <c r="A13" s="1"/>
      <c r="B13" s="38"/>
      <c r="C13" s="38"/>
      <c r="D13" s="40"/>
      <c r="E13" s="29"/>
      <c r="F13" s="28"/>
      <c r="G13" s="5"/>
      <c r="H13" s="5"/>
      <c r="I13" s="5"/>
    </row>
    <row r="14" spans="1:9" ht="16.5">
      <c r="A14" s="22" t="s">
        <v>9</v>
      </c>
      <c r="B14" s="32">
        <f>(56363907419+30407238443-3200000000+23209657998)/1000</f>
        <v>106780803.86</v>
      </c>
      <c r="C14" s="32">
        <f>(6528517714+36575625818)/1000</f>
        <v>43104143.532</v>
      </c>
      <c r="D14" s="41">
        <v>176195495</v>
      </c>
      <c r="E14" s="27"/>
      <c r="F14" s="28"/>
      <c r="G14" s="5"/>
      <c r="H14" s="5"/>
      <c r="I14" s="5"/>
    </row>
    <row r="15" spans="1:9" ht="16.5">
      <c r="A15" s="22" t="s">
        <v>10</v>
      </c>
      <c r="B15" s="32">
        <f>3200000+6150000</f>
        <v>9350000</v>
      </c>
      <c r="C15" s="32">
        <v>0</v>
      </c>
      <c r="D15" s="31">
        <f>(4795724724+9759397297)/1000</f>
        <v>14555122.021</v>
      </c>
      <c r="E15" s="27"/>
      <c r="F15" s="28"/>
      <c r="G15" s="5"/>
      <c r="H15" s="5"/>
      <c r="I15" s="5"/>
    </row>
    <row r="16" spans="1:9" ht="16.5">
      <c r="A16" s="22" t="s">
        <v>34</v>
      </c>
      <c r="B16" s="32">
        <f>B17-B15-B14</f>
        <v>12170823.14</v>
      </c>
      <c r="C16" s="32">
        <f>C17-C15-C14</f>
        <v>20075541.468000002</v>
      </c>
      <c r="D16" s="31">
        <f>D17-D15-D14</f>
        <v>34138729.979</v>
      </c>
      <c r="E16" s="29"/>
      <c r="F16" s="28"/>
      <c r="G16" s="5"/>
      <c r="H16" s="5"/>
      <c r="I16" s="5"/>
    </row>
    <row r="17" spans="1:9" ht="17.25" thickBot="1">
      <c r="A17" s="7" t="s">
        <v>11</v>
      </c>
      <c r="B17" s="39">
        <v>128301627</v>
      </c>
      <c r="C17" s="39">
        <v>63179685</v>
      </c>
      <c r="D17" s="16">
        <v>224889347</v>
      </c>
      <c r="E17" s="27"/>
      <c r="F17" s="28"/>
      <c r="G17" s="5"/>
      <c r="H17" s="5"/>
      <c r="I17" s="5"/>
    </row>
    <row r="18" spans="1:3" ht="9.75" customHeight="1" thickTop="1">
      <c r="A18" s="1"/>
      <c r="B18" s="4"/>
      <c r="C18" s="4"/>
    </row>
    <row r="19" spans="2:4" ht="16.5">
      <c r="B19" s="5"/>
      <c r="C19" s="5"/>
      <c r="D19" s="5"/>
    </row>
    <row r="20" spans="1:4" ht="16.5">
      <c r="A20" s="17"/>
      <c r="B20" s="5"/>
      <c r="C20" s="5"/>
      <c r="D20" s="5"/>
    </row>
    <row r="21" spans="2:4" ht="16.5">
      <c r="B21" s="5"/>
      <c r="C21" s="5"/>
      <c r="D21" s="5"/>
    </row>
    <row r="23" spans="2:4" ht="16.5">
      <c r="B23" s="5"/>
      <c r="C23" s="5"/>
      <c r="D23" s="5"/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4">
      <selection activeCell="G10" sqref="G10"/>
    </sheetView>
  </sheetViews>
  <sheetFormatPr defaultColWidth="9.00390625" defaultRowHeight="15.75"/>
  <cols>
    <col min="1" max="1" width="42.875" style="0" customWidth="1"/>
    <col min="2" max="4" width="25.625" style="0" customWidth="1"/>
    <col min="5" max="5" width="9.00390625" style="25" customWidth="1"/>
    <col min="6" max="6" width="10.125" style="25" bestFit="1" customWidth="1"/>
    <col min="7" max="7" width="11.25390625" style="0" bestFit="1" customWidth="1"/>
    <col min="8" max="8" width="10.125" style="0" bestFit="1" customWidth="1"/>
  </cols>
  <sheetData>
    <row r="1" spans="1:4" ht="18" customHeight="1">
      <c r="A1" s="13"/>
      <c r="B1" s="43" t="s">
        <v>36</v>
      </c>
      <c r="C1" s="43"/>
      <c r="D1" s="43"/>
    </row>
    <row r="2" spans="1:4" ht="20.25" customHeight="1">
      <c r="A2" s="12" t="s">
        <v>31</v>
      </c>
      <c r="B2" s="24" t="s">
        <v>41</v>
      </c>
      <c r="C2" s="24" t="s">
        <v>42</v>
      </c>
      <c r="D2" s="24" t="s">
        <v>43</v>
      </c>
    </row>
    <row r="3" spans="1:8" ht="16.5">
      <c r="A3" s="22" t="s">
        <v>12</v>
      </c>
      <c r="B3" s="20">
        <v>761429</v>
      </c>
      <c r="C3" s="32">
        <v>5257745</v>
      </c>
      <c r="D3" s="21">
        <v>6019174</v>
      </c>
      <c r="E3" s="26"/>
      <c r="G3" s="5"/>
      <c r="H3" s="5"/>
    </row>
    <row r="4" spans="1:8" ht="16.5">
      <c r="A4" s="22" t="s">
        <v>28</v>
      </c>
      <c r="B4" s="20">
        <v>7220917</v>
      </c>
      <c r="C4" s="32">
        <v>5918861</v>
      </c>
      <c r="D4" s="21">
        <v>15255436</v>
      </c>
      <c r="E4" s="26"/>
      <c r="G4" s="5"/>
      <c r="H4" s="5"/>
    </row>
    <row r="5" spans="1:8" ht="16.5">
      <c r="A5" s="22" t="s">
        <v>14</v>
      </c>
      <c r="B5" s="20">
        <v>1687333</v>
      </c>
      <c r="C5" s="32">
        <v>103607</v>
      </c>
      <c r="D5" s="21">
        <v>1790940</v>
      </c>
      <c r="E5" s="26"/>
      <c r="G5" s="5"/>
      <c r="H5" s="5"/>
    </row>
    <row r="6" spans="1:8" ht="16.5">
      <c r="A6" s="22" t="s">
        <v>13</v>
      </c>
      <c r="B6" s="20">
        <v>1750895</v>
      </c>
      <c r="C6" s="32">
        <v>1232816</v>
      </c>
      <c r="D6" s="21">
        <v>3174321</v>
      </c>
      <c r="E6" s="26"/>
      <c r="F6" s="28"/>
      <c r="G6" s="5"/>
      <c r="H6" s="5"/>
    </row>
    <row r="7" spans="1:8" ht="16.5">
      <c r="A7" s="22" t="s">
        <v>15</v>
      </c>
      <c r="B7" s="20">
        <v>417460</v>
      </c>
      <c r="C7" s="32">
        <v>82938</v>
      </c>
      <c r="D7" s="21">
        <v>669110</v>
      </c>
      <c r="E7" s="26"/>
      <c r="F7" s="28"/>
      <c r="G7" s="5"/>
      <c r="H7" s="5"/>
    </row>
    <row r="8" spans="1:8" ht="16.5">
      <c r="A8" s="3" t="s">
        <v>16</v>
      </c>
      <c r="B8" s="18">
        <f>SUM(B3:B7)</f>
        <v>11838034</v>
      </c>
      <c r="C8" s="33">
        <f>SUM(C3:C7)</f>
        <v>12595967</v>
      </c>
      <c r="D8" s="8">
        <f>SUM(D3:D7)</f>
        <v>26908981</v>
      </c>
      <c r="G8" s="5"/>
      <c r="H8" s="5"/>
    </row>
    <row r="9" spans="1:8" ht="16.5">
      <c r="A9" s="22" t="s">
        <v>17</v>
      </c>
      <c r="B9" s="20">
        <v>719224</v>
      </c>
      <c r="C9" s="32">
        <v>4586477</v>
      </c>
      <c r="D9" s="21">
        <v>5305701</v>
      </c>
      <c r="E9" s="26"/>
      <c r="G9" s="5"/>
      <c r="H9" s="5"/>
    </row>
    <row r="10" spans="1:8" ht="16.5">
      <c r="A10" s="22" t="s">
        <v>18</v>
      </c>
      <c r="B10" s="20">
        <v>1199105</v>
      </c>
      <c r="C10" s="32">
        <v>1586905</v>
      </c>
      <c r="D10" s="21">
        <v>3586386</v>
      </c>
      <c r="E10" s="26"/>
      <c r="G10" s="5"/>
      <c r="H10" s="5"/>
    </row>
    <row r="11" spans="1:8" ht="16.5">
      <c r="A11" s="22" t="s">
        <v>35</v>
      </c>
      <c r="B11" s="20">
        <v>1233927</v>
      </c>
      <c r="C11" s="32">
        <v>53244</v>
      </c>
      <c r="D11" s="31">
        <v>1287170.854</v>
      </c>
      <c r="E11" s="26"/>
      <c r="G11" s="5"/>
      <c r="H11" s="5"/>
    </row>
    <row r="12" spans="1:8" ht="16.5">
      <c r="A12" s="22" t="s">
        <v>19</v>
      </c>
      <c r="B12" s="20">
        <v>474785</v>
      </c>
      <c r="C12" s="32">
        <v>104117</v>
      </c>
      <c r="D12" s="21">
        <v>602909.1459999997</v>
      </c>
      <c r="G12" s="5"/>
      <c r="H12" s="5"/>
    </row>
    <row r="13" spans="1:8" ht="16.5">
      <c r="A13" s="3" t="s">
        <v>20</v>
      </c>
      <c r="B13" s="18">
        <v>3627041</v>
      </c>
      <c r="C13" s="33">
        <v>6330743</v>
      </c>
      <c r="D13" s="8">
        <v>10782167</v>
      </c>
      <c r="E13" s="26"/>
      <c r="G13" s="5"/>
      <c r="H13" s="5"/>
    </row>
    <row r="14" spans="1:8" ht="16.5">
      <c r="A14" s="2" t="s">
        <v>29</v>
      </c>
      <c r="B14" s="19">
        <f>B8-B13</f>
        <v>8210993</v>
      </c>
      <c r="C14" s="34">
        <f>C8-C13</f>
        <v>6265224</v>
      </c>
      <c r="D14" s="10">
        <f>D8-D13</f>
        <v>16126814</v>
      </c>
      <c r="G14" s="5"/>
      <c r="H14" s="5"/>
    </row>
    <row r="15" spans="1:8" ht="16.5">
      <c r="A15" s="22" t="s">
        <v>21</v>
      </c>
      <c r="B15" s="20">
        <v>2012612</v>
      </c>
      <c r="C15" s="32">
        <v>739805</v>
      </c>
      <c r="D15" s="21">
        <v>3386757</v>
      </c>
      <c r="E15" s="26"/>
      <c r="G15" s="5"/>
      <c r="H15" s="5"/>
    </row>
    <row r="16" spans="1:8" ht="16.5">
      <c r="A16" s="22" t="s">
        <v>30</v>
      </c>
      <c r="B16" s="20">
        <v>862346</v>
      </c>
      <c r="C16" s="32">
        <v>2480238</v>
      </c>
      <c r="D16" s="21">
        <v>3482573</v>
      </c>
      <c r="E16" s="26"/>
      <c r="G16" s="5"/>
      <c r="H16" s="5"/>
    </row>
    <row r="17" spans="1:8" ht="16.5">
      <c r="A17" s="22" t="s">
        <v>22</v>
      </c>
      <c r="B17" s="20">
        <v>1390743</v>
      </c>
      <c r="C17" s="32">
        <v>1107108</v>
      </c>
      <c r="D17" s="31">
        <v>2738557</v>
      </c>
      <c r="G17" s="5"/>
      <c r="H17" s="5"/>
    </row>
    <row r="18" spans="1:8" ht="16.5">
      <c r="A18" s="3" t="s">
        <v>23</v>
      </c>
      <c r="B18" s="18">
        <v>4265701</v>
      </c>
      <c r="C18" s="33">
        <v>4327151</v>
      </c>
      <c r="D18" s="8">
        <v>9607887</v>
      </c>
      <c r="E18" s="26"/>
      <c r="G18" s="5"/>
      <c r="H18" s="5"/>
    </row>
    <row r="19" spans="1:8" ht="16.5">
      <c r="A19" s="22" t="s">
        <v>24</v>
      </c>
      <c r="B19" s="20">
        <v>105817</v>
      </c>
      <c r="C19" s="32">
        <v>0</v>
      </c>
      <c r="D19" s="21">
        <v>76321</v>
      </c>
      <c r="E19" s="26"/>
      <c r="G19" s="5"/>
      <c r="H19" s="5"/>
    </row>
    <row r="20" spans="1:8" ht="16.5">
      <c r="A20" s="22" t="s">
        <v>32</v>
      </c>
      <c r="B20" s="20">
        <v>212081</v>
      </c>
      <c r="C20" s="32">
        <v>457402</v>
      </c>
      <c r="D20" s="21">
        <v>665935</v>
      </c>
      <c r="E20" s="26"/>
      <c r="G20" s="5"/>
      <c r="H20" s="5"/>
    </row>
    <row r="21" spans="1:8" ht="16.5">
      <c r="A21" s="2" t="s">
        <v>25</v>
      </c>
      <c r="B21" s="19">
        <f>B14-B18+B19+B20</f>
        <v>4263190</v>
      </c>
      <c r="C21" s="34">
        <f>C14-C18+C19+C20</f>
        <v>2395475</v>
      </c>
      <c r="D21" s="10">
        <f>D14-D18+D19+D20</f>
        <v>7261183</v>
      </c>
      <c r="G21" s="5"/>
      <c r="H21" s="5"/>
    </row>
    <row r="22" spans="1:8" ht="16.5">
      <c r="A22" s="22" t="s">
        <v>26</v>
      </c>
      <c r="B22" s="20">
        <v>658019</v>
      </c>
      <c r="C22" s="32">
        <v>683729</v>
      </c>
      <c r="D22" s="21">
        <v>1859735</v>
      </c>
      <c r="E22" s="26"/>
      <c r="G22" s="5"/>
      <c r="H22" s="5"/>
    </row>
    <row r="23" spans="1:8" ht="17.25" thickBot="1">
      <c r="A23" s="9" t="s">
        <v>27</v>
      </c>
      <c r="B23" s="30">
        <f>B21-B22</f>
        <v>3605171</v>
      </c>
      <c r="C23" s="35">
        <f>C21-C22</f>
        <v>1711746</v>
      </c>
      <c r="D23" s="11">
        <f>D21-D22</f>
        <v>5401448</v>
      </c>
      <c r="G23" s="5"/>
      <c r="H23" s="5"/>
    </row>
    <row r="24" ht="17.25" thickTop="1"/>
    <row r="25" spans="2:4" ht="16.5">
      <c r="B25" s="5"/>
      <c r="C25" s="5"/>
      <c r="D25" s="5"/>
    </row>
    <row r="26" spans="1:4" ht="16.5">
      <c r="A26" s="17"/>
      <c r="B26" s="5"/>
      <c r="C26" s="5"/>
      <c r="D26" s="5"/>
    </row>
    <row r="27" spans="2:4" ht="16.5">
      <c r="B27" s="5"/>
      <c r="C27" s="5"/>
      <c r="D27" s="5"/>
    </row>
    <row r="28" ht="16.5">
      <c r="D28" s="23"/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CHAILEASE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VicWang【王廷維】</dc:creator>
  <cp:keywords/>
  <dc:description/>
  <cp:lastModifiedBy>KimberlyLian【連嘉琳】</cp:lastModifiedBy>
  <cp:lastPrinted>2015-11-26T06:23:53Z</cp:lastPrinted>
  <dcterms:created xsi:type="dcterms:W3CDTF">2014-02-05T03:28:49Z</dcterms:created>
  <dcterms:modified xsi:type="dcterms:W3CDTF">2016-03-30T08:00:22Z</dcterms:modified>
  <cp:category/>
  <cp:version/>
  <cp:contentType/>
  <cp:contentStatus/>
</cp:coreProperties>
</file>